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255" windowHeight="6870" activeTab="0"/>
  </bookViews>
  <sheets>
    <sheet name="北马队员和新创基金会" sheetId="1" r:id="rId1"/>
  </sheets>
  <definedNames/>
  <calcPr fullCalcOnLoad="1"/>
</workbook>
</file>

<file path=xl/comments1.xml><?xml version="1.0" encoding="utf-8"?>
<comments xmlns="http://schemas.openxmlformats.org/spreadsheetml/2006/main">
  <authors>
    <author>Jane</author>
  </authors>
  <commentList>
    <comment ref="G10" authorId="0">
      <text>
        <r>
          <rPr>
            <b/>
            <sz val="9"/>
            <rFont val="Tahoma"/>
            <family val="2"/>
          </rPr>
          <t>Jane:</t>
        </r>
        <r>
          <rPr>
            <sz val="9"/>
            <rFont val="Tahoma"/>
            <family val="2"/>
          </rPr>
          <t xml:space="preserve">
</t>
        </r>
        <r>
          <rPr>
            <sz val="9"/>
            <rFont val="宋体"/>
            <family val="0"/>
          </rPr>
          <t>丁老师已在他处报销机票</t>
        </r>
      </text>
    </comment>
  </commentList>
</comments>
</file>

<file path=xl/sharedStrings.xml><?xml version="1.0" encoding="utf-8"?>
<sst xmlns="http://schemas.openxmlformats.org/spreadsheetml/2006/main" count="125" uniqueCount="102">
  <si>
    <t>项目</t>
  </si>
  <si>
    <t>交通费</t>
  </si>
  <si>
    <t>住宿费</t>
  </si>
  <si>
    <t>比赛补给</t>
  </si>
  <si>
    <t>日期</t>
  </si>
  <si>
    <t>收入</t>
  </si>
  <si>
    <t>支出</t>
  </si>
  <si>
    <t>经手人</t>
  </si>
  <si>
    <t>项目总额</t>
  </si>
  <si>
    <t>参赛报名费</t>
  </si>
  <si>
    <t>张隆娟</t>
  </si>
  <si>
    <t>DV磁带</t>
  </si>
  <si>
    <t>崔鲜莲</t>
  </si>
  <si>
    <t>孙騄轩</t>
  </si>
  <si>
    <t>资料打印费</t>
  </si>
  <si>
    <t>前期海报宣传</t>
  </si>
  <si>
    <t>郑琳琳</t>
  </si>
  <si>
    <t>参赛服</t>
  </si>
  <si>
    <t>李佶芩</t>
  </si>
  <si>
    <t>范晓东</t>
  </si>
  <si>
    <t>地铁</t>
  </si>
  <si>
    <t>别针雨衣</t>
  </si>
  <si>
    <t>别针45+防寒雨衣105</t>
  </si>
  <si>
    <t>早餐及点心</t>
  </si>
  <si>
    <t>梁菊</t>
  </si>
  <si>
    <t>半程终点香蕉</t>
  </si>
  <si>
    <t>腾飞</t>
  </si>
  <si>
    <t>后勤交通</t>
  </si>
  <si>
    <t>包装袋</t>
  </si>
  <si>
    <t>北京-合肥：49张卧铺12676+245代购费</t>
  </si>
  <si>
    <t>退票：（两张硬卧）246*2+（一张软卧）400-（手续费)37</t>
  </si>
  <si>
    <t>保险费</t>
  </si>
  <si>
    <t>项目预算</t>
  </si>
  <si>
    <t>服装费</t>
  </si>
  <si>
    <t>跑鞋</t>
  </si>
  <si>
    <t>材料费</t>
  </si>
  <si>
    <t>其他可预见费用</t>
  </si>
  <si>
    <t>合计</t>
  </si>
  <si>
    <t>支出总计</t>
  </si>
  <si>
    <t>明细</t>
  </si>
  <si>
    <t>新月大巴</t>
  </si>
  <si>
    <t>刘旭艳</t>
  </si>
  <si>
    <t>田蕾</t>
  </si>
  <si>
    <t>水果</t>
  </si>
  <si>
    <t>补给食品与推车</t>
  </si>
  <si>
    <t>锦江之星</t>
  </si>
  <si>
    <t>赛后晚宴</t>
  </si>
  <si>
    <t>交通费</t>
  </si>
  <si>
    <t>矿泉水</t>
  </si>
  <si>
    <t>云南白药3瓶97.5+创口贴5盒25，凡士林3瓶3*32，腹泻药5.4</t>
  </si>
  <si>
    <t>火车票</t>
  </si>
  <si>
    <t>队员从火车站到宾馆及后勤领取参赛物品</t>
  </si>
  <si>
    <r>
      <t>40人全程,14人半程,5元转账手续费(40*90+14</t>
    </r>
    <r>
      <rPr>
        <sz val="12"/>
        <rFont val="宋体"/>
        <family val="0"/>
      </rPr>
      <t>*</t>
    </r>
    <r>
      <rPr>
        <sz val="11"/>
        <rFont val="宋体"/>
        <family val="0"/>
      </rPr>
      <t>50+5</t>
    </r>
    <r>
      <rPr>
        <sz val="12"/>
        <rFont val="宋体"/>
        <family val="0"/>
      </rPr>
      <t>=</t>
    </r>
    <r>
      <rPr>
        <sz val="11"/>
        <rFont val="宋体"/>
        <family val="0"/>
      </rPr>
      <t>4305)</t>
    </r>
  </si>
  <si>
    <t>54人每人200元（54*200=10800）</t>
  </si>
  <si>
    <t>队员后勤共60人，每人100元</t>
  </si>
  <si>
    <t>张隆娟</t>
  </si>
  <si>
    <t>文化衫</t>
  </si>
  <si>
    <t>队员奖励</t>
  </si>
  <si>
    <t>一等奖1000+二等奖800*2+三等奖500*4+完赛奖200*20+刘滔特别奖500</t>
  </si>
  <si>
    <t>通讯费</t>
  </si>
  <si>
    <t>训练及讲座费用</t>
  </si>
  <si>
    <t>暑期集训费用</t>
  </si>
  <si>
    <t>领队及后勤补助</t>
  </si>
  <si>
    <t>郑琳琳</t>
  </si>
  <si>
    <t>崔鲜莲</t>
  </si>
  <si>
    <t>孙騄轩</t>
  </si>
  <si>
    <t>餐饮费</t>
  </si>
  <si>
    <t>巢都宾馆</t>
  </si>
  <si>
    <t>奶糖、巧克力、香蕉、推车（装运补给食品）</t>
  </si>
  <si>
    <t>合肥-北京：51张卧铺12989+255代购费</t>
  </si>
  <si>
    <t>8人自购车票提前走（推迟回），3位成都上海校友自购车票往返，按单程硬卧263元报销（8*263+3*2*263=3682）</t>
  </si>
  <si>
    <t>logo印制：（印制logo）520+(logo贴纸）250</t>
  </si>
  <si>
    <t>印logo打车费</t>
  </si>
  <si>
    <r>
      <t>2</t>
    </r>
    <r>
      <rPr>
        <sz val="11"/>
        <color indexed="8"/>
        <rFont val="宋体"/>
        <family val="0"/>
      </rPr>
      <t>0件衣服及印刷费</t>
    </r>
  </si>
  <si>
    <t>开学后训练费</t>
  </si>
  <si>
    <t>机票</t>
  </si>
  <si>
    <t>丁泽军教授航班往返由本人负责。</t>
  </si>
  <si>
    <t>53人，单价14</t>
  </si>
  <si>
    <t>购买别针及一次性雨衣打车37元，乘Z73的队员打车去北京火车站35元，后勤地铁10元</t>
  </si>
  <si>
    <r>
      <t>比赛当天接送队员及志愿者前往王府井、1</t>
    </r>
    <r>
      <rPr>
        <sz val="11"/>
        <color indexed="8"/>
        <rFont val="宋体"/>
        <family val="0"/>
      </rPr>
      <t>5K加油站</t>
    </r>
    <r>
      <rPr>
        <sz val="11"/>
        <color indexed="8"/>
        <rFont val="宋体"/>
        <family val="0"/>
      </rPr>
      <t>、半程加油站与终点、队员洗浴酒店与晚餐地点</t>
    </r>
  </si>
  <si>
    <r>
      <t>活动前期与活动当天，新创基金会员工及志愿者交通，与员工赛前考察四补给地点、购买物品、联系志愿者自驾车油费（油费只报200元），另有</t>
    </r>
    <r>
      <rPr>
        <sz val="11"/>
        <color indexed="8"/>
        <rFont val="宋体"/>
        <family val="0"/>
      </rPr>
      <t>1000元为北马专题网站设计师的部分劳务费（以支付美工设计师一卡通充值发票形式报销）。北马网站美工实际花费为2500元，剩余部分新创基金会承担</t>
    </r>
  </si>
  <si>
    <t>3箱，赛事当天提供队员与志愿者。</t>
  </si>
  <si>
    <r>
      <t>400个包子，50杯豆浆，队员、后勤与志愿者等</t>
    </r>
    <r>
      <rPr>
        <sz val="11"/>
        <color indexed="8"/>
        <rFont val="宋体"/>
        <family val="0"/>
      </rPr>
      <t>70人赛事当日早餐。</t>
    </r>
  </si>
  <si>
    <t>队员北京伙食补助</t>
  </si>
  <si>
    <r>
      <t>合川酒楼，</t>
    </r>
    <r>
      <rPr>
        <sz val="11"/>
        <color indexed="8"/>
        <rFont val="宋体"/>
        <family val="0"/>
      </rPr>
      <t>70人就餐，</t>
    </r>
    <r>
      <rPr>
        <sz val="11"/>
        <color indexed="8"/>
        <rFont val="宋体"/>
        <family val="0"/>
      </rPr>
      <t>实际开销约5</t>
    </r>
    <r>
      <rPr>
        <sz val="11"/>
        <color indexed="8"/>
        <rFont val="宋体"/>
        <family val="0"/>
      </rPr>
      <t>500元，其余部分由科大鹿明副书记承担。</t>
    </r>
  </si>
  <si>
    <r>
      <t>15日巢都宾馆，队员后勤及新创员工（</t>
    </r>
    <r>
      <rPr>
        <sz val="11"/>
        <color indexed="8"/>
        <rFont val="宋体"/>
        <family val="0"/>
      </rPr>
      <t>1人</t>
    </r>
    <r>
      <rPr>
        <sz val="11"/>
        <color indexed="8"/>
        <rFont val="宋体"/>
        <family val="0"/>
      </rPr>
      <t>）共60人4625+8元定金的转账手续费</t>
    </r>
  </si>
  <si>
    <r>
      <t>5间小时房供</t>
    </r>
    <r>
      <rPr>
        <sz val="11"/>
        <color indexed="8"/>
        <rFont val="宋体"/>
        <family val="0"/>
      </rPr>
      <t>53位</t>
    </r>
    <r>
      <rPr>
        <sz val="11"/>
        <color indexed="8"/>
        <rFont val="宋体"/>
        <family val="0"/>
      </rPr>
      <t>队员赛后轮流洗漱</t>
    </r>
  </si>
  <si>
    <t>服装：男服43套（上衣50，短裤55），女服7套（上衣49，裤子50），后勤T恤7件共210元，减去淘宝代金券5元</t>
  </si>
  <si>
    <t>快递费（非同一淘宝店购买）：男上衣50，男裤50，女上衣22，女裤25，后勤20，退运保险1.3元</t>
  </si>
  <si>
    <t>北马策划材料、集训签到单、队员物品领取单、身份证复印件、安全承诺书等</t>
  </si>
  <si>
    <t>两条横幅200元，展板307元，海报652.7元（12张报名海报，20张前期宣传，16张后期宣传，12张颁奖典礼）</t>
  </si>
  <si>
    <t>第一阶段：6月7日至6月22日，每晚约60人操场跑（每次参训人数不一），提供4、5个西瓜（约70元），共1070.1元；第二阶段：7月1日日至7月27日，每天约15人晨跑提供早餐（人均3元），共1335.7元；7月16日南淝河公路跑提供早饭、水，共93.3；</t>
  </si>
  <si>
    <t>9月3日至9月30日每天约30人操场跑（每次参训人数不一），偶尔提供水果，共142元；7次公路跑，提供早餐，水，香蕉，共1391.4元</t>
  </si>
  <si>
    <t>5盘</t>
  </si>
  <si>
    <t>领队：孙騄轩150元（主领，负责与新创、团委等联系及活动总策划）、韩书雅150元（集训副领，负责北马训练及队员通知）、张隆娟120元（财务副领，负责账务及队员补助奖金的发放）；  后勤：范晓东150元（后勤总管，负责后勤事务的总安排，在7次公路跑及北马比赛中担任后勤）、李佶芩80元（负责购买参赛服和北京住宿预订，在北马比赛中担任后勤）、左献迪80元（公路跑后勤总负责，在5次公路跑及北马比赛中担任后勤）、梁菊60元（在5次公路跑及北马比赛中担任后勤）、腾飞50元（在3次公路跑及北马比赛中担任后勤）、姚甜甜40元（拍摄DV，在3次公路跑及北马比赛中担任后勤）、崔鲜莲40元（拍摄DV，在1次公路跑及北马比赛中担任后勤）、李蔚40元（负责带东区集训）、孙诗壮50元（负责带东区集训，及在4次公路跑中担任后勤）、吴敬40元（负责带西区集训）、张群30元（负责服装logo印制及北马出征仪式）</t>
  </si>
  <si>
    <t>领队：孙騄轩220元（主领，外联通讯费160元，在北京的漫游通讯费60元）、韩书雅200元（集训副领，集训开始至北马活动结束给队员发通知，短信超额，予以报销180元，北京漫游通讯费20元）、张隆娟100元（财务副领，完赛后与队员联系发放补贴和奖金、催缴发票，报销79元，北京漫游通讯费21元）；   后勤（北京漫游通讯费）：范晓东24元、李佶芩50、左献迪10元、梁菊10元、腾飞13元，姚甜甜4元；</t>
  </si>
  <si>
    <t>药品费</t>
  </si>
  <si>
    <r>
      <rPr>
        <b/>
        <sz val="11"/>
        <color indexed="8"/>
        <rFont val="宋体"/>
        <family val="0"/>
      </rPr>
      <t>说明：1.</t>
    </r>
    <r>
      <rPr>
        <sz val="11"/>
        <color indexed="8"/>
        <rFont val="宋体"/>
        <family val="0"/>
      </rPr>
      <t>灰色背景部分为新创基金会为“挑战北马”行动的成本花费；</t>
    </r>
  </si>
  <si>
    <r>
      <t>2.新创基金会已将款项划拨校方之教育基金会，中国科大科考协会长跑队向教育基金会申领费用时已提交合规票据并保留。捐赠校友如有疑问，可要求查询财务详单与票据。</t>
    </r>
  </si>
  <si>
    <t>新创基金会报销金额总计</t>
  </si>
  <si>
    <t>2011年中国科大“挑战北马”行动之赛事成本财务报告</t>
  </si>
  <si>
    <r>
      <t>特别说明</t>
    </r>
    <r>
      <rPr>
        <b/>
        <sz val="12"/>
        <color indexed="10"/>
        <rFont val="宋体"/>
        <family val="0"/>
      </rPr>
      <t>：“挑战北马”成本从张佳华创办之好家庭人民币10万元捐赠中开支，1306位校友捐赠全部用于“困学守望”教学奖，不摊销成本</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</si>
</sst>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33">
    <font>
      <sz val="11"/>
      <color indexed="8"/>
      <name val="宋体"/>
      <family val="0"/>
    </font>
    <font>
      <sz val="9"/>
      <name val="宋体"/>
      <family val="0"/>
    </font>
    <font>
      <b/>
      <sz val="11"/>
      <color indexed="8"/>
      <name val="宋体"/>
      <family val="0"/>
    </font>
    <font>
      <sz val="11"/>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2"/>
      <color indexed="49"/>
      <name val="宋体"/>
      <family val="0"/>
    </font>
    <font>
      <b/>
      <sz val="14"/>
      <name val="宋体"/>
      <family val="0"/>
    </font>
    <font>
      <sz val="12"/>
      <color indexed="8"/>
      <name val="宋体"/>
      <family val="0"/>
    </font>
    <font>
      <b/>
      <sz val="20"/>
      <color indexed="8"/>
      <name val="宋体"/>
      <family val="0"/>
    </font>
    <font>
      <b/>
      <sz val="12"/>
      <color indexed="8"/>
      <name val="宋体"/>
      <family val="0"/>
    </font>
    <font>
      <b/>
      <sz val="12"/>
      <name val="宋体"/>
      <family val="0"/>
    </font>
    <font>
      <b/>
      <sz val="11"/>
      <name val="宋体"/>
      <family val="0"/>
    </font>
    <font>
      <sz val="9"/>
      <name val="Tahoma"/>
      <family val="2"/>
    </font>
    <font>
      <b/>
      <sz val="9"/>
      <name val="Tahoma"/>
      <family val="2"/>
    </font>
    <font>
      <b/>
      <sz val="15"/>
      <color indexed="10"/>
      <name val="宋体"/>
      <family val="0"/>
    </font>
    <font>
      <b/>
      <sz val="13"/>
      <color indexed="10"/>
      <name val="宋体"/>
      <family val="0"/>
    </font>
    <font>
      <b/>
      <sz val="12"/>
      <color indexed="10"/>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vertical="center"/>
      <protection/>
    </xf>
    <xf numFmtId="0" fontId="11" fillId="4" borderId="0" applyNumberFormat="0" applyBorder="0" applyAlignment="0" applyProtection="0"/>
    <xf numFmtId="0" fontId="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107">
    <xf numFmtId="0" fontId="0" fillId="0" borderId="0" xfId="0" applyAlignment="1">
      <alignment vertical="center"/>
    </xf>
    <xf numFmtId="0" fontId="0" fillId="0" borderId="0" xfId="0" applyAlignment="1">
      <alignment horizontal="center" vertical="center"/>
    </xf>
    <xf numFmtId="0" fontId="20" fillId="0" borderId="0" xfId="0" applyFont="1" applyAlignment="1">
      <alignment horizontal="center" vertical="center"/>
    </xf>
    <xf numFmtId="0" fontId="0" fillId="0" borderId="10" xfId="40" applyBorder="1" applyAlignment="1">
      <alignment horizontal="center" vertical="center"/>
      <protection/>
    </xf>
    <xf numFmtId="58" fontId="0" fillId="0" borderId="10" xfId="40" applyNumberFormat="1" applyBorder="1" applyAlignment="1">
      <alignment horizontal="center" vertical="center"/>
      <protection/>
    </xf>
    <xf numFmtId="0" fontId="0" fillId="0" borderId="10" xfId="40" applyFill="1" applyBorder="1" applyAlignment="1">
      <alignment horizontal="center" vertical="center"/>
      <protection/>
    </xf>
    <xf numFmtId="40" fontId="0" fillId="0" borderId="0" xfId="0" applyNumberFormat="1" applyAlignment="1">
      <alignment horizontal="right" vertical="center"/>
    </xf>
    <xf numFmtId="4" fontId="0" fillId="0" borderId="10" xfId="40" applyNumberFormat="1" applyBorder="1" applyAlignment="1">
      <alignment horizontal="right" vertical="center"/>
      <protection/>
    </xf>
    <xf numFmtId="4" fontId="0" fillId="0" borderId="10" xfId="40" applyNumberFormat="1" applyFill="1" applyBorder="1" applyAlignment="1">
      <alignment horizontal="right" vertical="center"/>
      <protection/>
    </xf>
    <xf numFmtId="4" fontId="15" fillId="0" borderId="10" xfId="40" applyNumberFormat="1" applyFont="1" applyBorder="1" applyAlignment="1">
      <alignment horizontal="right" vertical="center"/>
      <protection/>
    </xf>
    <xf numFmtId="4" fontId="0" fillId="0" borderId="0" xfId="0" applyNumberFormat="1" applyAlignment="1">
      <alignment horizontal="right" vertical="center"/>
    </xf>
    <xf numFmtId="4" fontId="2" fillId="8" borderId="10" xfId="40" applyNumberFormat="1" applyFont="1" applyFill="1" applyBorder="1" applyAlignment="1">
      <alignment horizontal="right" vertical="center"/>
      <protection/>
    </xf>
    <xf numFmtId="40" fontId="0" fillId="22" borderId="10" xfId="0" applyNumberFormat="1" applyFill="1" applyBorder="1" applyAlignment="1">
      <alignment horizontal="right" vertical="center"/>
    </xf>
    <xf numFmtId="4" fontId="21" fillId="0" borderId="10" xfId="40" applyNumberFormat="1" applyFont="1" applyBorder="1" applyAlignment="1">
      <alignment horizontal="center" vertical="center"/>
      <protection/>
    </xf>
    <xf numFmtId="0" fontId="21" fillId="0" borderId="10" xfId="40" applyFont="1" applyBorder="1" applyAlignment="1">
      <alignment horizontal="center" vertical="center"/>
      <protection/>
    </xf>
    <xf numFmtId="40" fontId="21" fillId="0" borderId="10" xfId="40" applyNumberFormat="1" applyFont="1" applyBorder="1" applyAlignment="1">
      <alignment horizontal="center" vertical="center"/>
      <protection/>
    </xf>
    <xf numFmtId="40" fontId="21" fillId="0" borderId="10" xfId="0" applyNumberFormat="1" applyFont="1" applyBorder="1" applyAlignment="1">
      <alignment horizontal="center" vertical="center"/>
    </xf>
    <xf numFmtId="0" fontId="0" fillId="16" borderId="10" xfId="40" applyFill="1" applyBorder="1" applyAlignment="1">
      <alignment horizontal="center" vertical="center"/>
      <protection/>
    </xf>
    <xf numFmtId="4" fontId="0" fillId="16" borderId="10" xfId="40" applyNumberFormat="1" applyFill="1" applyBorder="1" applyAlignment="1">
      <alignment horizontal="right" vertical="center"/>
      <protection/>
    </xf>
    <xf numFmtId="58" fontId="0" fillId="16" borderId="10" xfId="40" applyNumberFormat="1" applyFill="1" applyBorder="1" applyAlignment="1">
      <alignment horizontal="center" vertical="center"/>
      <protection/>
    </xf>
    <xf numFmtId="0" fontId="0" fillId="16" borderId="10" xfId="40" applyFont="1" applyFill="1" applyBorder="1" applyAlignment="1">
      <alignment horizontal="center" vertical="center"/>
      <protection/>
    </xf>
    <xf numFmtId="4" fontId="0" fillId="16" borderId="10" xfId="40" applyNumberFormat="1" applyFont="1" applyFill="1" applyBorder="1" applyAlignment="1">
      <alignment horizontal="right" vertical="center"/>
      <protection/>
    </xf>
    <xf numFmtId="0" fontId="22" fillId="24" borderId="0" xfId="0" applyFont="1" applyFill="1" applyAlignment="1">
      <alignment horizontal="center" vertical="center"/>
    </xf>
    <xf numFmtId="40" fontId="22" fillId="24" borderId="0" xfId="0" applyNumberFormat="1" applyFont="1" applyFill="1" applyAlignment="1">
      <alignment horizontal="right" vertical="center"/>
    </xf>
    <xf numFmtId="0" fontId="22" fillId="0" borderId="0" xfId="0" applyFont="1" applyAlignment="1">
      <alignment horizontal="center" vertical="center"/>
    </xf>
    <xf numFmtId="0" fontId="0" fillId="0" borderId="10" xfId="40" applyFont="1" applyBorder="1" applyAlignment="1">
      <alignment horizontal="center" vertical="center"/>
      <protection/>
    </xf>
    <xf numFmtId="58" fontId="0" fillId="0" borderId="10" xfId="40" applyNumberFormat="1" applyFill="1" applyBorder="1" applyAlignment="1">
      <alignment horizontal="center" vertical="center"/>
      <protection/>
    </xf>
    <xf numFmtId="0" fontId="0" fillId="0" borderId="0" xfId="0" applyFill="1" applyAlignment="1">
      <alignment horizontal="center" vertical="center"/>
    </xf>
    <xf numFmtId="0" fontId="0" fillId="0" borderId="10" xfId="40" applyBorder="1" applyAlignment="1">
      <alignment horizontal="left" vertical="center" wrapText="1"/>
      <protection/>
    </xf>
    <xf numFmtId="0" fontId="0" fillId="0" borderId="10" xfId="40" applyFill="1" applyBorder="1" applyAlignment="1">
      <alignment horizontal="left" vertical="center" wrapText="1"/>
      <protection/>
    </xf>
    <xf numFmtId="0" fontId="0" fillId="0" borderId="0" xfId="0" applyBorder="1" applyAlignment="1">
      <alignment horizontal="left" vertical="center"/>
    </xf>
    <xf numFmtId="0" fontId="0" fillId="0" borderId="0" xfId="0" applyAlignment="1">
      <alignment horizontal="left" vertical="center" wrapText="1"/>
    </xf>
    <xf numFmtId="0" fontId="0" fillId="0" borderId="0" xfId="0" applyFill="1" applyBorder="1" applyAlignment="1">
      <alignment horizontal="left" vertical="center"/>
    </xf>
    <xf numFmtId="0" fontId="15" fillId="0" borderId="10" xfId="40" applyFont="1" applyBorder="1" applyAlignment="1">
      <alignment horizontal="center" vertical="center"/>
      <protection/>
    </xf>
    <xf numFmtId="0" fontId="15" fillId="0" borderId="0" xfId="0" applyFont="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0" fontId="0" fillId="0" borderId="10" xfId="40" applyFont="1" applyFill="1" applyBorder="1" applyAlignment="1">
      <alignment horizontal="center" vertical="center"/>
      <protection/>
    </xf>
    <xf numFmtId="0" fontId="2" fillId="0" borderId="11" xfId="40" applyFont="1" applyFill="1" applyBorder="1" applyAlignment="1">
      <alignment horizontal="center" vertical="center"/>
      <protection/>
    </xf>
    <xf numFmtId="4" fontId="0" fillId="0" borderId="0" xfId="0" applyNumberFormat="1" applyFill="1" applyAlignment="1">
      <alignment horizontal="center"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4" fontId="0" fillId="0" borderId="10" xfId="40" applyNumberFormat="1" applyFont="1" applyFill="1" applyBorder="1" applyAlignment="1">
      <alignment horizontal="right" vertical="center"/>
      <protection/>
    </xf>
    <xf numFmtId="184" fontId="0" fillId="0" borderId="0" xfId="0" applyNumberFormat="1" applyFill="1" applyAlignment="1">
      <alignment horizontal="center" vertical="center"/>
    </xf>
    <xf numFmtId="0" fontId="21" fillId="0" borderId="10" xfId="40" applyFont="1" applyBorder="1" applyAlignment="1">
      <alignment horizontal="center" vertical="center" wrapText="1"/>
      <protection/>
    </xf>
    <xf numFmtId="40" fontId="3" fillId="11" borderId="10" xfId="40" applyNumberFormat="1" applyFont="1" applyFill="1" applyBorder="1" applyAlignment="1">
      <alignment horizontal="right" vertical="center"/>
      <protection/>
    </xf>
    <xf numFmtId="0" fontId="0" fillId="16" borderId="10" xfId="40" applyFont="1" applyFill="1" applyBorder="1" applyAlignment="1">
      <alignment horizontal="left" vertical="center" wrapText="1"/>
      <protection/>
    </xf>
    <xf numFmtId="0" fontId="22" fillId="24" borderId="0" xfId="0" applyFont="1" applyFill="1" applyAlignment="1">
      <alignment horizontal="left" vertical="center" wrapText="1"/>
    </xf>
    <xf numFmtId="0" fontId="3" fillId="0" borderId="0" xfId="0" applyFont="1" applyBorder="1" applyAlignment="1">
      <alignment horizontal="left" vertical="center" wrapText="1"/>
    </xf>
    <xf numFmtId="58" fontId="3" fillId="0" borderId="10" xfId="40" applyNumberFormat="1" applyFont="1" applyBorder="1" applyAlignment="1">
      <alignment horizontal="center" vertical="center"/>
      <protection/>
    </xf>
    <xf numFmtId="0" fontId="3" fillId="0" borderId="10" xfId="40" applyFont="1" applyBorder="1" applyAlignment="1">
      <alignment horizontal="center" vertical="center"/>
      <protection/>
    </xf>
    <xf numFmtId="40" fontId="3" fillId="11" borderId="10" xfId="40" applyNumberFormat="1" applyFont="1" applyFill="1" applyBorder="1" applyAlignment="1">
      <alignment horizontal="right" vertical="center"/>
      <protection/>
    </xf>
    <xf numFmtId="40" fontId="3" fillId="22" borderId="10" xfId="0" applyNumberFormat="1" applyFont="1" applyFill="1" applyBorder="1" applyAlignment="1">
      <alignment horizontal="right" vertical="center"/>
    </xf>
    <xf numFmtId="0" fontId="0" fillId="0" borderId="10" xfId="40" applyFont="1" applyFill="1" applyBorder="1" applyAlignment="1">
      <alignment horizontal="left" vertical="center" wrapText="1"/>
      <protection/>
    </xf>
    <xf numFmtId="0" fontId="0" fillId="0" borderId="0" xfId="0" applyFont="1" applyFill="1" applyBorder="1" applyAlignment="1">
      <alignment horizontal="center" vertical="center"/>
    </xf>
    <xf numFmtId="0" fontId="0" fillId="0" borderId="10" xfId="40" applyFont="1" applyBorder="1" applyAlignment="1">
      <alignment horizontal="left" vertical="center" wrapText="1"/>
      <protection/>
    </xf>
    <xf numFmtId="0" fontId="0" fillId="0" borderId="10" xfId="40" applyFont="1" applyFill="1" applyBorder="1" applyAlignment="1">
      <alignment horizontal="center" vertical="center"/>
      <protection/>
    </xf>
    <xf numFmtId="0" fontId="3" fillId="0" borderId="12" xfId="40" applyFont="1" applyFill="1" applyBorder="1" applyAlignment="1">
      <alignment horizontal="center" vertical="center"/>
      <protection/>
    </xf>
    <xf numFmtId="4" fontId="3" fillId="0" borderId="10" xfId="40" applyNumberFormat="1" applyFont="1" applyFill="1" applyBorder="1" applyAlignment="1">
      <alignment horizontal="right" vertical="center"/>
      <protection/>
    </xf>
    <xf numFmtId="0" fontId="3" fillId="0" borderId="10" xfId="40" applyFont="1" applyFill="1" applyBorder="1" applyAlignment="1">
      <alignment horizontal="left" vertical="center" wrapText="1"/>
      <protection/>
    </xf>
    <xf numFmtId="0" fontId="3" fillId="0" borderId="10" xfId="40" applyFont="1" applyFill="1" applyBorder="1" applyAlignment="1">
      <alignment horizontal="center" vertical="center"/>
      <protection/>
    </xf>
    <xf numFmtId="0" fontId="0" fillId="0" borderId="10" xfId="40" applyFont="1" applyBorder="1" applyAlignment="1">
      <alignment horizontal="left" vertical="center" wrapText="1"/>
      <protection/>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6" fillId="0" borderId="10" xfId="40" applyFont="1" applyBorder="1" applyAlignment="1">
      <alignment horizontal="center" vertical="center"/>
      <protection/>
    </xf>
    <xf numFmtId="40" fontId="0" fillId="22" borderId="13" xfId="0" applyNumberFormat="1" applyFill="1" applyBorder="1" applyAlignment="1">
      <alignment horizontal="right" vertical="center"/>
    </xf>
    <xf numFmtId="40" fontId="0" fillId="22" borderId="14" xfId="0" applyNumberFormat="1" applyFill="1" applyBorder="1" applyAlignment="1">
      <alignment horizontal="right" vertical="center"/>
    </xf>
    <xf numFmtId="40" fontId="0" fillId="22" borderId="12" xfId="0" applyNumberFormat="1" applyFill="1" applyBorder="1" applyAlignment="1">
      <alignment horizontal="right" vertical="center"/>
    </xf>
    <xf numFmtId="0" fontId="23" fillId="0" borderId="15" xfId="0" applyFont="1" applyBorder="1" applyAlignment="1">
      <alignment horizontal="center" vertical="top"/>
    </xf>
    <xf numFmtId="0" fontId="21" fillId="0" borderId="10" xfId="40" applyFont="1" applyBorder="1" applyAlignment="1">
      <alignment horizontal="center" vertical="center"/>
      <protection/>
    </xf>
    <xf numFmtId="0" fontId="2" fillId="0" borderId="10" xfId="40" applyFont="1" applyFill="1" applyBorder="1" applyAlignment="1">
      <alignment horizontal="center" vertical="center"/>
      <protection/>
    </xf>
    <xf numFmtId="0" fontId="2" fillId="0" borderId="14" xfId="40" applyFont="1" applyBorder="1" applyAlignment="1">
      <alignment horizontal="center" vertical="center"/>
      <protection/>
    </xf>
    <xf numFmtId="0" fontId="0" fillId="0" borderId="14" xfId="40" applyFont="1" applyFill="1" applyBorder="1" applyAlignment="1">
      <alignment horizontal="center" vertical="center"/>
      <protection/>
    </xf>
    <xf numFmtId="0" fontId="0" fillId="0" borderId="14" xfId="40" applyFill="1" applyBorder="1" applyAlignment="1">
      <alignment horizontal="center" vertical="center"/>
      <protection/>
    </xf>
    <xf numFmtId="0" fontId="0" fillId="0" borderId="12" xfId="40" applyFill="1" applyBorder="1" applyAlignment="1">
      <alignment horizontal="center" vertical="center"/>
      <protection/>
    </xf>
    <xf numFmtId="40" fontId="3" fillId="11" borderId="10" xfId="40" applyNumberFormat="1" applyFont="1" applyFill="1" applyBorder="1" applyAlignment="1">
      <alignment horizontal="right" vertical="center"/>
      <protection/>
    </xf>
    <xf numFmtId="40" fontId="0" fillId="22" borderId="10" xfId="0" applyNumberFormat="1" applyFill="1" applyBorder="1" applyAlignment="1">
      <alignment horizontal="right" vertical="center"/>
    </xf>
    <xf numFmtId="0" fontId="2" fillId="0" borderId="13" xfId="40" applyFont="1" applyBorder="1" applyAlignment="1">
      <alignment horizontal="center" vertical="center"/>
      <protection/>
    </xf>
    <xf numFmtId="0" fontId="2" fillId="0" borderId="12" xfId="40" applyFont="1" applyBorder="1" applyAlignment="1">
      <alignment horizontal="center" vertical="center"/>
      <protection/>
    </xf>
    <xf numFmtId="40" fontId="3" fillId="11" borderId="13" xfId="40" applyNumberFormat="1" applyFont="1" applyFill="1" applyBorder="1" applyAlignment="1">
      <alignment horizontal="right" vertical="center"/>
      <protection/>
    </xf>
    <xf numFmtId="40" fontId="3" fillId="11" borderId="14" xfId="40" applyNumberFormat="1" applyFont="1" applyFill="1" applyBorder="1" applyAlignment="1">
      <alignment horizontal="right" vertical="center"/>
      <protection/>
    </xf>
    <xf numFmtId="40" fontId="3" fillId="11" borderId="12" xfId="40" applyNumberFormat="1" applyFont="1" applyFill="1" applyBorder="1" applyAlignment="1">
      <alignment horizontal="right" vertical="center"/>
      <protection/>
    </xf>
    <xf numFmtId="0" fontId="2" fillId="0" borderId="10" xfId="40" applyFont="1" applyBorder="1" applyAlignment="1">
      <alignment horizontal="center" vertical="center"/>
      <protection/>
    </xf>
    <xf numFmtId="0" fontId="0" fillId="0" borderId="13" xfId="40" applyFill="1" applyBorder="1" applyAlignment="1">
      <alignment horizontal="center" vertical="center"/>
      <protection/>
    </xf>
    <xf numFmtId="0" fontId="25" fillId="8" borderId="16" xfId="40" applyFont="1" applyFill="1" applyBorder="1" applyAlignment="1">
      <alignment horizontal="center" vertical="center"/>
      <protection/>
    </xf>
    <xf numFmtId="0" fontId="25" fillId="8" borderId="17" xfId="40" applyFont="1" applyFill="1" applyBorder="1" applyAlignment="1">
      <alignment horizontal="center" vertical="center"/>
      <protection/>
    </xf>
    <xf numFmtId="4" fontId="26" fillId="8" borderId="16" xfId="40" applyNumberFormat="1" applyFont="1" applyFill="1" applyBorder="1" applyAlignment="1">
      <alignment horizontal="right" vertical="center"/>
      <protection/>
    </xf>
    <xf numFmtId="4" fontId="26" fillId="8" borderId="17" xfId="40" applyNumberFormat="1" applyFont="1" applyFill="1" applyBorder="1" applyAlignment="1">
      <alignment horizontal="right" vertical="center"/>
      <protection/>
    </xf>
    <xf numFmtId="40" fontId="3" fillId="8" borderId="16" xfId="40" applyNumberFormat="1" applyFont="1" applyFill="1" applyBorder="1" applyAlignment="1">
      <alignment horizontal="center" vertical="center"/>
      <protection/>
    </xf>
    <xf numFmtId="0" fontId="3" fillId="8" borderId="18" xfId="40" applyFont="1" applyFill="1" applyBorder="1" applyAlignment="1">
      <alignment horizontal="center" vertical="center"/>
      <protection/>
    </xf>
    <xf numFmtId="0" fontId="3" fillId="8" borderId="17" xfId="40" applyFont="1" applyFill="1" applyBorder="1" applyAlignment="1">
      <alignment horizontal="center" vertical="center"/>
      <protection/>
    </xf>
    <xf numFmtId="0" fontId="24" fillId="24" borderId="0" xfId="0" applyFont="1" applyFill="1" applyAlignment="1">
      <alignment horizontal="center" vertical="center"/>
    </xf>
    <xf numFmtId="4" fontId="24" fillId="24" borderId="0" xfId="0" applyNumberFormat="1" applyFont="1" applyFill="1" applyAlignment="1">
      <alignment horizontal="center" vertical="center"/>
    </xf>
    <xf numFmtId="0" fontId="2" fillId="0" borderId="13" xfId="40" applyFont="1" applyFill="1" applyBorder="1" applyAlignment="1">
      <alignment horizontal="center" vertical="center"/>
      <protection/>
    </xf>
    <xf numFmtId="0" fontId="2" fillId="0" borderId="12" xfId="40" applyFont="1" applyFill="1" applyBorder="1" applyAlignment="1">
      <alignment horizontal="center" vertical="center"/>
      <protection/>
    </xf>
    <xf numFmtId="40" fontId="3" fillId="22" borderId="13" xfId="0" applyNumberFormat="1" applyFont="1" applyFill="1" applyBorder="1" applyAlignment="1">
      <alignment horizontal="right" vertical="center"/>
    </xf>
    <xf numFmtId="40" fontId="3" fillId="22" borderId="12" xfId="0" applyNumberFormat="1" applyFont="1" applyFill="1" applyBorder="1" applyAlignment="1">
      <alignment horizontal="right" vertical="center"/>
    </xf>
    <xf numFmtId="40" fontId="0" fillId="8" borderId="16" xfId="40" applyNumberFormat="1" applyFill="1" applyBorder="1" applyAlignment="1">
      <alignment horizontal="center" vertical="center"/>
      <protection/>
    </xf>
    <xf numFmtId="0" fontId="0" fillId="8" borderId="18" xfId="40" applyFill="1" applyBorder="1" applyAlignment="1">
      <alignment horizontal="center" vertical="center"/>
      <protection/>
    </xf>
    <xf numFmtId="0" fontId="0" fillId="8" borderId="17" xfId="40" applyFill="1" applyBorder="1" applyAlignment="1">
      <alignment horizontal="center" vertical="center"/>
      <protection/>
    </xf>
    <xf numFmtId="0" fontId="0" fillId="0" borderId="0" xfId="0" applyFont="1" applyAlignment="1">
      <alignment horizontal="left" vertical="center" wrapText="1"/>
    </xf>
    <xf numFmtId="0" fontId="29" fillId="0" borderId="18" xfId="0" applyFont="1" applyBorder="1" applyAlignment="1">
      <alignment horizontal="left" vertical="top" wrapText="1"/>
    </xf>
    <xf numFmtId="0" fontId="30" fillId="0" borderId="18" xfId="0" applyFont="1" applyBorder="1" applyAlignment="1">
      <alignment horizontal="left" vertical="top" wrapText="1"/>
    </xf>
    <xf numFmtId="0" fontId="0" fillId="0" borderId="0" xfId="0" applyAlignment="1">
      <alignment horizontal="left" vertical="center"/>
    </xf>
    <xf numFmtId="0" fontId="2" fillId="0" borderId="14" xfId="40" applyFont="1" applyFill="1" applyBorder="1" applyAlignment="1">
      <alignment horizontal="center" vertical="center"/>
      <protection/>
    </xf>
    <xf numFmtId="0" fontId="24" fillId="8" borderId="16" xfId="40" applyFont="1" applyFill="1" applyBorder="1" applyAlignment="1">
      <alignment horizontal="center" vertical="center"/>
      <protection/>
    </xf>
    <xf numFmtId="0" fontId="24" fillId="8" borderId="17" xfId="40" applyFont="1" applyFill="1" applyBorder="1" applyAlignment="1">
      <alignment horizontal="center"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10">
      <selection activeCell="B39" sqref="B39"/>
    </sheetView>
  </sheetViews>
  <sheetFormatPr defaultColWidth="9.00390625" defaultRowHeight="13.5"/>
  <cols>
    <col min="1" max="1" width="16.25390625" style="1" customWidth="1"/>
    <col min="2" max="2" width="19.00390625" style="1" customWidth="1"/>
    <col min="3" max="3" width="19.00390625" style="10" customWidth="1"/>
    <col min="4" max="4" width="12.00390625" style="10" bestFit="1" customWidth="1"/>
    <col min="5" max="5" width="47.25390625" style="31" customWidth="1"/>
    <col min="6" max="6" width="9.875" style="1" customWidth="1"/>
    <col min="7" max="7" width="9.00390625" style="1" customWidth="1"/>
    <col min="8" max="9" width="11.625" style="6" bestFit="1" customWidth="1"/>
    <col min="10" max="10" width="9.00390625" style="1" customWidth="1"/>
    <col min="11" max="11" width="9.50390625" style="1" bestFit="1" customWidth="1"/>
    <col min="12" max="12" width="11.625" style="1" bestFit="1" customWidth="1"/>
    <col min="13" max="16384" width="9.00390625" style="1" customWidth="1"/>
  </cols>
  <sheetData>
    <row r="1" spans="1:9" ht="33" customHeight="1">
      <c r="A1" s="68" t="s">
        <v>100</v>
      </c>
      <c r="B1" s="68"/>
      <c r="C1" s="68"/>
      <c r="D1" s="68"/>
      <c r="E1" s="68"/>
      <c r="F1" s="68"/>
      <c r="G1" s="68"/>
      <c r="H1" s="68"/>
      <c r="I1" s="68"/>
    </row>
    <row r="2" spans="1:9" ht="33.75" customHeight="1">
      <c r="A2" s="101" t="s">
        <v>101</v>
      </c>
      <c r="B2" s="102"/>
      <c r="C2" s="102"/>
      <c r="D2" s="102"/>
      <c r="E2" s="102"/>
      <c r="F2" s="102"/>
      <c r="G2" s="102"/>
      <c r="H2" s="102"/>
      <c r="I2" s="102"/>
    </row>
    <row r="3" spans="1:9" s="2" customFormat="1" ht="21.75" customHeight="1">
      <c r="A3" s="69" t="s">
        <v>0</v>
      </c>
      <c r="B3" s="69"/>
      <c r="C3" s="13" t="s">
        <v>5</v>
      </c>
      <c r="D3" s="13" t="s">
        <v>6</v>
      </c>
      <c r="E3" s="44" t="s">
        <v>39</v>
      </c>
      <c r="F3" s="14" t="s">
        <v>4</v>
      </c>
      <c r="G3" s="14" t="s">
        <v>7</v>
      </c>
      <c r="H3" s="15" t="s">
        <v>8</v>
      </c>
      <c r="I3" s="16" t="s">
        <v>32</v>
      </c>
    </row>
    <row r="4" spans="1:9" s="27" customFormat="1" ht="14.25">
      <c r="A4" s="70" t="s">
        <v>9</v>
      </c>
      <c r="B4" s="70"/>
      <c r="C4" s="8"/>
      <c r="D4" s="8">
        <v>4305</v>
      </c>
      <c r="E4" s="41" t="s">
        <v>52</v>
      </c>
      <c r="F4" s="26">
        <v>40709</v>
      </c>
      <c r="G4" s="5" t="s">
        <v>10</v>
      </c>
      <c r="H4" s="45">
        <f>D4</f>
        <v>4305</v>
      </c>
      <c r="I4" s="12">
        <f>2970+2430</f>
        <v>5400</v>
      </c>
    </row>
    <row r="5" spans="1:9" s="27" customFormat="1" ht="15.75" customHeight="1">
      <c r="A5" s="70" t="s">
        <v>31</v>
      </c>
      <c r="B5" s="70"/>
      <c r="C5" s="8"/>
      <c r="D5" s="58">
        <v>742</v>
      </c>
      <c r="E5" s="59" t="s">
        <v>77</v>
      </c>
      <c r="F5" s="26">
        <v>40824</v>
      </c>
      <c r="G5" s="5" t="s">
        <v>13</v>
      </c>
      <c r="H5" s="45">
        <f>D5</f>
        <v>742</v>
      </c>
      <c r="I5" s="12">
        <v>2400</v>
      </c>
    </row>
    <row r="6" spans="1:9" s="27" customFormat="1" ht="15.75" customHeight="1">
      <c r="A6" s="71" t="s">
        <v>1</v>
      </c>
      <c r="B6" s="72" t="s">
        <v>50</v>
      </c>
      <c r="C6" s="8"/>
      <c r="D6" s="8">
        <v>13244</v>
      </c>
      <c r="E6" s="53" t="s">
        <v>69</v>
      </c>
      <c r="F6" s="26">
        <v>40821</v>
      </c>
      <c r="G6" s="5" t="s">
        <v>13</v>
      </c>
      <c r="H6" s="75">
        <f>SUM(D6:D14)-C8</f>
        <v>33066</v>
      </c>
      <c r="I6" s="76">
        <v>34515</v>
      </c>
    </row>
    <row r="7" spans="1:9" s="27" customFormat="1" ht="15.75" customHeight="1">
      <c r="A7" s="71"/>
      <c r="B7" s="73"/>
      <c r="C7" s="8"/>
      <c r="D7" s="42">
        <v>12921</v>
      </c>
      <c r="E7" s="29" t="s">
        <v>29</v>
      </c>
      <c r="F7" s="5"/>
      <c r="G7" s="5" t="s">
        <v>13</v>
      </c>
      <c r="H7" s="75"/>
      <c r="I7" s="76"/>
    </row>
    <row r="8" spans="1:12" s="27" customFormat="1" ht="13.5">
      <c r="A8" s="71"/>
      <c r="B8" s="73"/>
      <c r="C8" s="8">
        <v>855</v>
      </c>
      <c r="D8" s="8"/>
      <c r="E8" s="29" t="s">
        <v>30</v>
      </c>
      <c r="F8" s="5"/>
      <c r="G8" s="5" t="s">
        <v>13</v>
      </c>
      <c r="H8" s="75"/>
      <c r="I8" s="76"/>
      <c r="L8" s="43"/>
    </row>
    <row r="9" spans="1:9" s="27" customFormat="1" ht="27">
      <c r="A9" s="71"/>
      <c r="B9" s="74"/>
      <c r="C9" s="8"/>
      <c r="D9" s="8">
        <v>3682</v>
      </c>
      <c r="E9" s="53" t="s">
        <v>70</v>
      </c>
      <c r="F9" s="5"/>
      <c r="G9" s="5" t="s">
        <v>13</v>
      </c>
      <c r="H9" s="75"/>
      <c r="I9" s="76"/>
    </row>
    <row r="10" spans="1:9" s="27" customFormat="1" ht="15.75" customHeight="1">
      <c r="A10" s="71"/>
      <c r="B10" s="57" t="s">
        <v>75</v>
      </c>
      <c r="C10" s="58"/>
      <c r="D10" s="58">
        <v>0</v>
      </c>
      <c r="E10" s="59" t="s">
        <v>76</v>
      </c>
      <c r="F10" s="60"/>
      <c r="G10" s="60" t="s">
        <v>13</v>
      </c>
      <c r="H10" s="75"/>
      <c r="I10" s="76"/>
    </row>
    <row r="11" spans="1:9" s="27" customFormat="1" ht="15.75" customHeight="1">
      <c r="A11" s="71"/>
      <c r="B11" s="5" t="s">
        <v>20</v>
      </c>
      <c r="C11" s="8"/>
      <c r="D11" s="8">
        <v>156</v>
      </c>
      <c r="E11" s="29" t="s">
        <v>51</v>
      </c>
      <c r="F11" s="26">
        <v>40831</v>
      </c>
      <c r="G11" s="5" t="s">
        <v>19</v>
      </c>
      <c r="H11" s="75"/>
      <c r="I11" s="76"/>
    </row>
    <row r="12" spans="1:9" s="27" customFormat="1" ht="27.75" customHeight="1">
      <c r="A12" s="71"/>
      <c r="B12" s="5" t="s">
        <v>27</v>
      </c>
      <c r="C12" s="8"/>
      <c r="D12" s="8">
        <v>82</v>
      </c>
      <c r="E12" s="59" t="s">
        <v>78</v>
      </c>
      <c r="F12" s="26">
        <v>40833</v>
      </c>
      <c r="G12" s="5" t="s">
        <v>18</v>
      </c>
      <c r="H12" s="75"/>
      <c r="I12" s="76"/>
    </row>
    <row r="13" spans="1:9" ht="27">
      <c r="A13" s="71"/>
      <c r="B13" s="17" t="s">
        <v>40</v>
      </c>
      <c r="C13" s="18"/>
      <c r="D13" s="18">
        <v>1600</v>
      </c>
      <c r="E13" s="46" t="s">
        <v>79</v>
      </c>
      <c r="F13" s="19">
        <v>40832</v>
      </c>
      <c r="G13" s="17" t="s">
        <v>41</v>
      </c>
      <c r="H13" s="75"/>
      <c r="I13" s="76"/>
    </row>
    <row r="14" spans="1:9" ht="81">
      <c r="A14" s="71"/>
      <c r="B14" s="20" t="s">
        <v>47</v>
      </c>
      <c r="C14" s="18"/>
      <c r="D14" s="21">
        <v>2236</v>
      </c>
      <c r="E14" s="46" t="s">
        <v>80</v>
      </c>
      <c r="F14" s="19">
        <v>40832</v>
      </c>
      <c r="G14" s="20" t="s">
        <v>42</v>
      </c>
      <c r="H14" s="75"/>
      <c r="I14" s="76"/>
    </row>
    <row r="15" spans="1:9" ht="15.75" customHeight="1">
      <c r="A15" s="77" t="s">
        <v>66</v>
      </c>
      <c r="B15" s="25" t="s">
        <v>48</v>
      </c>
      <c r="C15" s="7"/>
      <c r="D15" s="8">
        <v>105</v>
      </c>
      <c r="E15" s="30" t="s">
        <v>81</v>
      </c>
      <c r="F15" s="4">
        <v>40831</v>
      </c>
      <c r="G15" s="3" t="s">
        <v>18</v>
      </c>
      <c r="H15" s="79">
        <f>SUM(D15:D18)</f>
        <v>8555</v>
      </c>
      <c r="I15" s="65">
        <v>6500</v>
      </c>
    </row>
    <row r="16" spans="1:9" ht="27.75" customHeight="1">
      <c r="A16" s="71"/>
      <c r="B16" s="3" t="s">
        <v>23</v>
      </c>
      <c r="C16" s="7"/>
      <c r="D16" s="8">
        <v>450</v>
      </c>
      <c r="E16" s="61" t="s">
        <v>82</v>
      </c>
      <c r="F16" s="4">
        <v>40832</v>
      </c>
      <c r="G16" s="3" t="s">
        <v>24</v>
      </c>
      <c r="H16" s="80"/>
      <c r="I16" s="66"/>
    </row>
    <row r="17" spans="1:9" s="27" customFormat="1" ht="14.25" customHeight="1">
      <c r="A17" s="71"/>
      <c r="B17" s="54" t="s">
        <v>83</v>
      </c>
      <c r="C17" s="8"/>
      <c r="D17" s="8">
        <v>6000</v>
      </c>
      <c r="E17" s="32" t="s">
        <v>54</v>
      </c>
      <c r="F17" s="26"/>
      <c r="G17" s="36" t="s">
        <v>55</v>
      </c>
      <c r="H17" s="80"/>
      <c r="I17" s="66"/>
    </row>
    <row r="18" spans="1:9" ht="33" customHeight="1">
      <c r="A18" s="78"/>
      <c r="B18" s="20" t="s">
        <v>46</v>
      </c>
      <c r="C18" s="18"/>
      <c r="D18" s="21">
        <v>2000</v>
      </c>
      <c r="E18" s="46" t="s">
        <v>84</v>
      </c>
      <c r="F18" s="19">
        <v>40832</v>
      </c>
      <c r="G18" s="17" t="s">
        <v>42</v>
      </c>
      <c r="H18" s="81"/>
      <c r="I18" s="67"/>
    </row>
    <row r="19" spans="1:9" ht="27">
      <c r="A19" s="77" t="s">
        <v>2</v>
      </c>
      <c r="B19" s="3" t="s">
        <v>67</v>
      </c>
      <c r="C19" s="7"/>
      <c r="D19" s="8">
        <v>4633</v>
      </c>
      <c r="E19" s="55" t="s">
        <v>85</v>
      </c>
      <c r="F19" s="4">
        <v>40831</v>
      </c>
      <c r="G19" s="5" t="s">
        <v>13</v>
      </c>
      <c r="H19" s="79">
        <f>SUM(D19:D20)</f>
        <v>5233</v>
      </c>
      <c r="I19" s="65">
        <v>10400</v>
      </c>
    </row>
    <row r="20" spans="1:9" ht="15.75" customHeight="1">
      <c r="A20" s="78"/>
      <c r="B20" s="17" t="s">
        <v>45</v>
      </c>
      <c r="C20" s="18"/>
      <c r="D20" s="18">
        <v>600</v>
      </c>
      <c r="E20" s="46" t="s">
        <v>86</v>
      </c>
      <c r="F20" s="19">
        <v>40832</v>
      </c>
      <c r="G20" s="17" t="s">
        <v>42</v>
      </c>
      <c r="H20" s="81"/>
      <c r="I20" s="67"/>
    </row>
    <row r="21" spans="1:9" s="27" customFormat="1" ht="50.25" customHeight="1">
      <c r="A21" s="82" t="s">
        <v>33</v>
      </c>
      <c r="B21" s="83" t="s">
        <v>17</v>
      </c>
      <c r="C21" s="8"/>
      <c r="D21" s="8">
        <v>5490</v>
      </c>
      <c r="E21" s="59" t="s">
        <v>87</v>
      </c>
      <c r="F21" s="26">
        <v>40826</v>
      </c>
      <c r="G21" s="5" t="s">
        <v>18</v>
      </c>
      <c r="H21" s="80">
        <f>SUM(D21:D28)</f>
        <v>18005.3</v>
      </c>
      <c r="I21" s="65">
        <v>21850</v>
      </c>
    </row>
    <row r="22" spans="1:9" s="27" customFormat="1" ht="30" customHeight="1">
      <c r="A22" s="82"/>
      <c r="B22" s="73"/>
      <c r="C22" s="8"/>
      <c r="D22" s="8">
        <v>168.3</v>
      </c>
      <c r="E22" s="59" t="s">
        <v>88</v>
      </c>
      <c r="F22" s="5"/>
      <c r="G22" s="5" t="s">
        <v>18</v>
      </c>
      <c r="H22" s="80"/>
      <c r="I22" s="66"/>
    </row>
    <row r="23" spans="1:11" s="27" customFormat="1" ht="15.75" customHeight="1">
      <c r="A23" s="82"/>
      <c r="B23" s="73"/>
      <c r="C23" s="8"/>
      <c r="D23" s="8">
        <v>770</v>
      </c>
      <c r="E23" s="53" t="s">
        <v>71</v>
      </c>
      <c r="F23" s="5"/>
      <c r="G23" s="5" t="s">
        <v>18</v>
      </c>
      <c r="H23" s="80"/>
      <c r="I23" s="66"/>
      <c r="K23" s="39"/>
    </row>
    <row r="24" spans="1:9" s="27" customFormat="1" ht="15.75" customHeight="1">
      <c r="A24" s="82"/>
      <c r="B24" s="73"/>
      <c r="C24" s="8"/>
      <c r="D24" s="8">
        <v>17</v>
      </c>
      <c r="E24" s="53" t="s">
        <v>72</v>
      </c>
      <c r="F24" s="5"/>
      <c r="G24" s="5" t="s">
        <v>18</v>
      </c>
      <c r="H24" s="80"/>
      <c r="I24" s="66"/>
    </row>
    <row r="25" spans="1:9" s="27" customFormat="1" ht="15.75" customHeight="1">
      <c r="A25" s="82"/>
      <c r="B25" s="74"/>
      <c r="C25" s="8"/>
      <c r="D25" s="8">
        <v>10</v>
      </c>
      <c r="E25" s="29" t="s">
        <v>28</v>
      </c>
      <c r="F25" s="5"/>
      <c r="G25" s="5" t="s">
        <v>18</v>
      </c>
      <c r="H25" s="80"/>
      <c r="I25" s="66"/>
    </row>
    <row r="26" spans="1:9" s="27" customFormat="1" ht="15.75" customHeight="1">
      <c r="A26" s="82"/>
      <c r="B26" s="36" t="s">
        <v>56</v>
      </c>
      <c r="C26" s="8"/>
      <c r="D26" s="8">
        <v>600</v>
      </c>
      <c r="E26" s="53" t="s">
        <v>73</v>
      </c>
      <c r="F26" s="5"/>
      <c r="G26" s="5" t="s">
        <v>63</v>
      </c>
      <c r="H26" s="80"/>
      <c r="I26" s="66"/>
    </row>
    <row r="27" spans="1:9" s="27" customFormat="1" ht="15.75" customHeight="1">
      <c r="A27" s="82"/>
      <c r="B27" s="5" t="s">
        <v>34</v>
      </c>
      <c r="C27" s="8"/>
      <c r="D27" s="8">
        <v>10800</v>
      </c>
      <c r="E27" s="40" t="s">
        <v>53</v>
      </c>
      <c r="F27" s="26">
        <v>40807</v>
      </c>
      <c r="G27" s="5" t="s">
        <v>13</v>
      </c>
      <c r="H27" s="80"/>
      <c r="I27" s="66"/>
    </row>
    <row r="28" spans="1:9" ht="15.75" customHeight="1">
      <c r="A28" s="82"/>
      <c r="B28" s="3" t="s">
        <v>21</v>
      </c>
      <c r="C28" s="7"/>
      <c r="D28" s="8">
        <v>150</v>
      </c>
      <c r="E28" s="28" t="s">
        <v>22</v>
      </c>
      <c r="F28" s="4">
        <v>40831</v>
      </c>
      <c r="G28" s="3" t="s">
        <v>18</v>
      </c>
      <c r="H28" s="81"/>
      <c r="I28" s="67"/>
    </row>
    <row r="29" spans="1:9" ht="15.75" customHeight="1">
      <c r="A29" s="77" t="s">
        <v>3</v>
      </c>
      <c r="B29" s="3" t="s">
        <v>43</v>
      </c>
      <c r="C29" s="7"/>
      <c r="D29" s="8">
        <v>30</v>
      </c>
      <c r="E29" s="29" t="s">
        <v>25</v>
      </c>
      <c r="F29" s="4">
        <v>40832</v>
      </c>
      <c r="G29" s="3" t="s">
        <v>26</v>
      </c>
      <c r="H29" s="79">
        <f>SUM(D29:D30)</f>
        <v>430</v>
      </c>
      <c r="I29" s="65">
        <v>1000</v>
      </c>
    </row>
    <row r="30" spans="1:9" ht="15.75" customHeight="1">
      <c r="A30" s="78"/>
      <c r="B30" s="17" t="s">
        <v>44</v>
      </c>
      <c r="C30" s="18"/>
      <c r="D30" s="21">
        <f>260+140</f>
        <v>400</v>
      </c>
      <c r="E30" s="46" t="s">
        <v>68</v>
      </c>
      <c r="F30" s="19">
        <v>40832</v>
      </c>
      <c r="G30" s="17" t="s">
        <v>42</v>
      </c>
      <c r="H30" s="81"/>
      <c r="I30" s="67"/>
    </row>
    <row r="31" spans="1:9" s="34" customFormat="1" ht="27">
      <c r="A31" s="64" t="s">
        <v>96</v>
      </c>
      <c r="B31" s="33"/>
      <c r="C31" s="9"/>
      <c r="D31" s="58">
        <v>223.9</v>
      </c>
      <c r="E31" s="48" t="s">
        <v>49</v>
      </c>
      <c r="F31" s="49">
        <v>40830</v>
      </c>
      <c r="G31" s="50" t="s">
        <v>19</v>
      </c>
      <c r="H31" s="51">
        <f>D31</f>
        <v>223.9</v>
      </c>
      <c r="I31" s="52">
        <v>500</v>
      </c>
    </row>
    <row r="32" spans="1:9" s="27" customFormat="1" ht="28.5" customHeight="1">
      <c r="A32" s="93" t="s">
        <v>35</v>
      </c>
      <c r="B32" s="5" t="s">
        <v>14</v>
      </c>
      <c r="C32" s="8"/>
      <c r="D32" s="8">
        <v>50.5</v>
      </c>
      <c r="E32" s="59" t="s">
        <v>89</v>
      </c>
      <c r="F32" s="26">
        <v>40833</v>
      </c>
      <c r="G32" s="5" t="s">
        <v>13</v>
      </c>
      <c r="H32" s="79">
        <f>SUM(D32:D33)</f>
        <v>1209.9</v>
      </c>
      <c r="I32" s="95">
        <v>500</v>
      </c>
    </row>
    <row r="33" spans="1:9" s="27" customFormat="1" ht="31.5" customHeight="1">
      <c r="A33" s="94"/>
      <c r="B33" s="5" t="s">
        <v>15</v>
      </c>
      <c r="C33" s="8"/>
      <c r="D33" s="8">
        <v>1159.4</v>
      </c>
      <c r="E33" s="62" t="s">
        <v>90</v>
      </c>
      <c r="F33" s="26">
        <v>40825</v>
      </c>
      <c r="G33" s="5" t="s">
        <v>16</v>
      </c>
      <c r="H33" s="81"/>
      <c r="I33" s="96"/>
    </row>
    <row r="34" spans="1:9" s="27" customFormat="1" ht="71.25" customHeight="1">
      <c r="A34" s="93" t="s">
        <v>60</v>
      </c>
      <c r="B34" s="5" t="s">
        <v>61</v>
      </c>
      <c r="C34" s="8"/>
      <c r="D34" s="8">
        <v>2499.1</v>
      </c>
      <c r="E34" s="63" t="s">
        <v>91</v>
      </c>
      <c r="F34" s="26"/>
      <c r="G34" s="5" t="s">
        <v>55</v>
      </c>
      <c r="H34" s="79">
        <f>SUM(D34:D35)</f>
        <v>4032.5</v>
      </c>
      <c r="I34" s="65">
        <v>2000</v>
      </c>
    </row>
    <row r="35" spans="1:9" s="27" customFormat="1" ht="47.25" customHeight="1">
      <c r="A35" s="94"/>
      <c r="B35" s="56" t="s">
        <v>74</v>
      </c>
      <c r="C35" s="8"/>
      <c r="D35" s="8">
        <v>1533.4</v>
      </c>
      <c r="E35" s="62" t="s">
        <v>92</v>
      </c>
      <c r="F35" s="26">
        <v>40823</v>
      </c>
      <c r="G35" s="5" t="s">
        <v>10</v>
      </c>
      <c r="H35" s="81"/>
      <c r="I35" s="67"/>
    </row>
    <row r="36" spans="1:9" s="27" customFormat="1" ht="15.75" customHeight="1">
      <c r="A36" s="93" t="s">
        <v>36</v>
      </c>
      <c r="B36" s="5" t="s">
        <v>11</v>
      </c>
      <c r="C36" s="8"/>
      <c r="D36" s="8">
        <v>100</v>
      </c>
      <c r="E36" s="59" t="s">
        <v>93</v>
      </c>
      <c r="F36" s="26">
        <v>40726</v>
      </c>
      <c r="G36" s="5" t="s">
        <v>12</v>
      </c>
      <c r="H36" s="79">
        <f>SUM(D36:D38)</f>
        <v>1811</v>
      </c>
      <c r="I36" s="65">
        <v>1000</v>
      </c>
    </row>
    <row r="37" spans="1:9" s="27" customFormat="1" ht="224.25" customHeight="1">
      <c r="A37" s="104"/>
      <c r="B37" s="36" t="s">
        <v>62</v>
      </c>
      <c r="C37" s="8"/>
      <c r="D37" s="8">
        <v>1080</v>
      </c>
      <c r="E37" s="59" t="s">
        <v>94</v>
      </c>
      <c r="F37" s="26"/>
      <c r="G37" s="5" t="s">
        <v>64</v>
      </c>
      <c r="H37" s="80"/>
      <c r="I37" s="66"/>
    </row>
    <row r="38" spans="1:9" s="27" customFormat="1" ht="117" customHeight="1">
      <c r="A38" s="94"/>
      <c r="B38" s="37" t="s">
        <v>59</v>
      </c>
      <c r="C38" s="8"/>
      <c r="D38" s="8">
        <f>200+300+131</f>
        <v>631</v>
      </c>
      <c r="E38" s="59" t="s">
        <v>95</v>
      </c>
      <c r="F38" s="26">
        <v>40833</v>
      </c>
      <c r="G38" s="5" t="s">
        <v>19</v>
      </c>
      <c r="H38" s="81"/>
      <c r="I38" s="67"/>
    </row>
    <row r="39" spans="1:9" s="27" customFormat="1" ht="27">
      <c r="A39" s="38" t="s">
        <v>57</v>
      </c>
      <c r="B39" s="36"/>
      <c r="C39" s="8"/>
      <c r="D39" s="8">
        <v>9100</v>
      </c>
      <c r="E39" s="35" t="s">
        <v>58</v>
      </c>
      <c r="F39" s="26"/>
      <c r="G39" s="5" t="s">
        <v>65</v>
      </c>
      <c r="H39" s="45">
        <f>D39</f>
        <v>9100</v>
      </c>
      <c r="I39" s="12">
        <v>6600</v>
      </c>
    </row>
    <row r="40" spans="1:9" ht="16.5" customHeight="1">
      <c r="A40" s="105" t="s">
        <v>37</v>
      </c>
      <c r="B40" s="106"/>
      <c r="C40" s="11">
        <f>SUM(C4:C39)</f>
        <v>855</v>
      </c>
      <c r="D40" s="11">
        <f>SUM(D4:D39)</f>
        <v>87568.59999999999</v>
      </c>
      <c r="E40" s="97"/>
      <c r="F40" s="98"/>
      <c r="G40" s="98"/>
      <c r="H40" s="98"/>
      <c r="I40" s="99"/>
    </row>
    <row r="41" spans="1:9" ht="19.5" customHeight="1">
      <c r="A41" s="84" t="s">
        <v>38</v>
      </c>
      <c r="B41" s="85"/>
      <c r="C41" s="86">
        <f>D40-C40</f>
        <v>86713.59999999999</v>
      </c>
      <c r="D41" s="87"/>
      <c r="E41" s="88"/>
      <c r="F41" s="89"/>
      <c r="G41" s="89"/>
      <c r="H41" s="89"/>
      <c r="I41" s="90"/>
    </row>
    <row r="42" ht="18" customHeight="1"/>
    <row r="44" spans="1:9" s="24" customFormat="1" ht="18.75" customHeight="1">
      <c r="A44" s="91" t="s">
        <v>99</v>
      </c>
      <c r="B44" s="91"/>
      <c r="C44" s="92">
        <f>SUM(D13:D14,D18,D20,D30)</f>
        <v>6836</v>
      </c>
      <c r="D44" s="92"/>
      <c r="E44" s="47"/>
      <c r="F44" s="22"/>
      <c r="G44" s="22"/>
      <c r="H44" s="23"/>
      <c r="I44" s="23"/>
    </row>
    <row r="46" spans="1:5" ht="13.5">
      <c r="A46" s="103" t="s">
        <v>97</v>
      </c>
      <c r="B46" s="103"/>
      <c r="C46" s="103"/>
      <c r="D46" s="103"/>
      <c r="E46" s="103"/>
    </row>
    <row r="47" spans="1:5" ht="66" customHeight="1">
      <c r="A47" s="100" t="s">
        <v>98</v>
      </c>
      <c r="B47" s="100"/>
      <c r="C47" s="100"/>
      <c r="D47" s="100"/>
      <c r="E47" s="100"/>
    </row>
    <row r="48" spans="1:9" ht="38.25" customHeight="1">
      <c r="A48" s="101" t="s">
        <v>101</v>
      </c>
      <c r="B48" s="102"/>
      <c r="C48" s="102"/>
      <c r="D48" s="102"/>
      <c r="E48" s="102"/>
      <c r="F48" s="102"/>
      <c r="G48" s="102"/>
      <c r="H48" s="102"/>
      <c r="I48" s="102"/>
    </row>
  </sheetData>
  <sheetProtection/>
  <mergeCells count="41">
    <mergeCell ref="A47:E47"/>
    <mergeCell ref="A2:I2"/>
    <mergeCell ref="A48:I48"/>
    <mergeCell ref="A46:E46"/>
    <mergeCell ref="A36:A38"/>
    <mergeCell ref="H36:H38"/>
    <mergeCell ref="I36:I38"/>
    <mergeCell ref="A40:B40"/>
    <mergeCell ref="A29:A30"/>
    <mergeCell ref="H29:H30"/>
    <mergeCell ref="A44:B44"/>
    <mergeCell ref="C44:D44"/>
    <mergeCell ref="A32:A33"/>
    <mergeCell ref="H32:H33"/>
    <mergeCell ref="A34:A35"/>
    <mergeCell ref="H34:H35"/>
    <mergeCell ref="E40:I40"/>
    <mergeCell ref="A41:B41"/>
    <mergeCell ref="C41:D41"/>
    <mergeCell ref="E41:I41"/>
    <mergeCell ref="A19:A20"/>
    <mergeCell ref="H19:H20"/>
    <mergeCell ref="I19:I20"/>
    <mergeCell ref="I21:I28"/>
    <mergeCell ref="I29:I30"/>
    <mergeCell ref="I32:I33"/>
    <mergeCell ref="I34:I35"/>
    <mergeCell ref="H15:H18"/>
    <mergeCell ref="A21:A28"/>
    <mergeCell ref="B21:B25"/>
    <mergeCell ref="H21:H28"/>
    <mergeCell ref="I15:I18"/>
    <mergeCell ref="A1:I1"/>
    <mergeCell ref="A3:B3"/>
    <mergeCell ref="A4:B4"/>
    <mergeCell ref="A5:B5"/>
    <mergeCell ref="A6:A14"/>
    <mergeCell ref="B6:B9"/>
    <mergeCell ref="H6:H14"/>
    <mergeCell ref="I6:I14"/>
    <mergeCell ref="A15:A18"/>
  </mergeCells>
  <printOptions/>
  <pageMargins left="0.25" right="0.33" top="0.26" bottom="0.3" header="0.12" footer="0.16"/>
  <pageSetup horizontalDpi="600" verticalDpi="6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未定义</dc:creator>
  <cp:keywords/>
  <dc:description/>
  <cp:lastModifiedBy>ustcif</cp:lastModifiedBy>
  <cp:lastPrinted>2011-11-16T13:25:01Z</cp:lastPrinted>
  <dcterms:created xsi:type="dcterms:W3CDTF">2011-10-26T01:39:24Z</dcterms:created>
  <dcterms:modified xsi:type="dcterms:W3CDTF">2011-11-16T13:25:02Z</dcterms:modified>
  <cp:category/>
  <cp:version/>
  <cp:contentType/>
  <cp:contentStatus/>
</cp:coreProperties>
</file>